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КОМПЛАЕНС\ЗАКУПКИ СМР 2020\"/>
    </mc:Choice>
  </mc:AlternateContent>
  <bookViews>
    <workbookView xWindow="480" yWindow="75" windowWidth="19440" windowHeight="12330" activeTab="1"/>
  </bookViews>
  <sheets>
    <sheet name="памятка" sheetId="1" r:id="rId1"/>
    <sheet name="оценка ФЭС" sheetId="4" r:id="rId2"/>
  </sheets>
  <definedNames>
    <definedName name="_xlnm.Print_Area" localSheetId="1">'оценка ФЭС'!$A$1:$D$56</definedName>
    <definedName name="_xlnm.Print_Area" localSheetId="0">памятка!$B$1:$G$18</definedName>
  </definedNames>
  <calcPr calcId="152511"/>
</workbook>
</file>

<file path=xl/calcChain.xml><?xml version="1.0" encoding="utf-8"?>
<calcChain xmlns="http://schemas.openxmlformats.org/spreadsheetml/2006/main">
  <c r="D19" i="4" l="1"/>
  <c r="D25" i="4" s="1"/>
  <c r="D6" i="4"/>
  <c r="D34" i="4" l="1"/>
  <c r="D35" i="4"/>
  <c r="D36" i="4"/>
  <c r="D38" i="4"/>
  <c r="D39" i="4"/>
  <c r="D44" i="4" l="1"/>
  <c r="D43" i="4"/>
  <c r="D42" i="4"/>
  <c r="D33" i="4"/>
  <c r="D48" i="4" s="1"/>
  <c r="D5" i="4"/>
  <c r="D40" i="4" s="1"/>
  <c r="D37" i="4" s="1"/>
  <c r="A3" i="4"/>
  <c r="D45" i="4" l="1"/>
  <c r="D41" i="4" s="1"/>
  <c r="D46" i="4" s="1"/>
  <c r="D47" i="4" s="1"/>
</calcChain>
</file>

<file path=xl/comments1.xml><?xml version="1.0" encoding="utf-8"?>
<comments xmlns="http://schemas.openxmlformats.org/spreadsheetml/2006/main">
  <authors>
    <author>Автор</author>
  </authors>
  <commentList>
    <comment ref="C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(Резервы предстоящих расходов )</t>
        </r>
      </text>
    </comment>
  </commentList>
</comments>
</file>

<file path=xl/sharedStrings.xml><?xml version="1.0" encoding="utf-8"?>
<sst xmlns="http://schemas.openxmlformats.org/spreadsheetml/2006/main" count="100" uniqueCount="86">
  <si>
    <t>Расчет показателей для определения группы кредитного риска контрагента</t>
  </si>
  <si>
    <t>№ п/п</t>
  </si>
  <si>
    <t>Наименование  показателя</t>
  </si>
  <si>
    <t>Формула для расчета</t>
  </si>
  <si>
    <t>Шкала оценки</t>
  </si>
  <si>
    <t>Кол-во баллов</t>
  </si>
  <si>
    <t>Рентабельность чистой прибыли</t>
  </si>
  <si>
    <t>МСФО</t>
  </si>
  <si>
    <t>расчетное ≥ 5%</t>
  </si>
  <si>
    <t>2% ≤ расчетное &lt; 5%</t>
  </si>
  <si>
    <t>РСБУ</t>
  </si>
  <si>
    <t>0% ≤ расчетное &lt; 2%</t>
  </si>
  <si>
    <t>расчетное &lt; 0%</t>
  </si>
  <si>
    <t>Коэффициент текущей ликвидности</t>
  </si>
  <si>
    <t>расчетное ≥ 1,5</t>
  </si>
  <si>
    <t>1,2 ≤ расчетное &lt; 1,5</t>
  </si>
  <si>
    <t>1,0 ≤ расчетное &lt; 1,2</t>
  </si>
  <si>
    <t>расчетное &lt; 1,0</t>
  </si>
  <si>
    <t>Соотношение заемных и собственных оборотных средств</t>
  </si>
  <si>
    <t>расчетное ≤ 0,7</t>
  </si>
  <si>
    <t>0,7&lt; расчетное ≤ 0,9</t>
  </si>
  <si>
    <t>0,9&lt; расчетное ≤ 1,2</t>
  </si>
  <si>
    <t>расчетное &lt;0, расчетное &gt; 1,2</t>
  </si>
  <si>
    <t>Отношение чистого долга к EBIT</t>
  </si>
  <si>
    <t>числитель ≤ 0 и знаменатель &gt; 0
или 0 ≤ расчетное ≤ 5</t>
  </si>
  <si>
    <t>5&lt; расчетное ≤ 7</t>
  </si>
  <si>
    <t>7&lt; расчетное ≤ 10</t>
  </si>
  <si>
    <t>знаменатель ≤ 0 или расчетное &gt; 10</t>
  </si>
  <si>
    <t>А</t>
  </si>
  <si>
    <t>15-20</t>
  </si>
  <si>
    <t>В</t>
  </si>
  <si>
    <t>9-14</t>
  </si>
  <si>
    <t>С</t>
  </si>
  <si>
    <t>4-8</t>
  </si>
  <si>
    <t>D</t>
  </si>
  <si>
    <t>менее 4</t>
  </si>
  <si>
    <t>Определение группы кредитного риска контрагента</t>
  </si>
  <si>
    <t>Данные баланса</t>
  </si>
  <si>
    <t>ОборотныеАктивы</t>
  </si>
  <si>
    <t>Запасы</t>
  </si>
  <si>
    <t>121х</t>
  </si>
  <si>
    <t>РасходыБудущихПериодов</t>
  </si>
  <si>
    <t>ДебиторскаяЗадолженность</t>
  </si>
  <si>
    <t>1230.1</t>
  </si>
  <si>
    <t>ДолгосрочнаяДЗ</t>
  </si>
  <si>
    <t>123х.1</t>
  </si>
  <si>
    <t>ДолгосрочнаяДЗпоВзносамВУставныйКапитал</t>
  </si>
  <si>
    <t>123х.2</t>
  </si>
  <si>
    <t>КраткосрочнаяДЗпоВзносамВУставныйКапитал</t>
  </si>
  <si>
    <t xml:space="preserve">ДенежныеСредства </t>
  </si>
  <si>
    <t>КапиталИРезервы</t>
  </si>
  <si>
    <t xml:space="preserve">ДоляМеньшинства </t>
  </si>
  <si>
    <t>ДеловаяРепутация</t>
  </si>
  <si>
    <t>ДолгосрочныеОбязательства</t>
  </si>
  <si>
    <t xml:space="preserve">ДолгосрочныеЗаемныеСредства </t>
  </si>
  <si>
    <t>КраткосрочныеОбязательства</t>
  </si>
  <si>
    <t xml:space="preserve">КраткосрочнаяКредиторскаяЗадолженность </t>
  </si>
  <si>
    <t xml:space="preserve">ДоходыБудущихПериодов </t>
  </si>
  <si>
    <t xml:space="preserve">ОценочныеОбязательства </t>
  </si>
  <si>
    <t xml:space="preserve">ПрочиеКраткосрочныеОбязательства </t>
  </si>
  <si>
    <t>БалансАктив</t>
  </si>
  <si>
    <t xml:space="preserve">Выручка </t>
  </si>
  <si>
    <t>ПрибыльУбытокДоНалогооблажения</t>
  </si>
  <si>
    <t xml:space="preserve">ПроцентыКПолучению </t>
  </si>
  <si>
    <t>ЧистаяПрибыль</t>
  </si>
  <si>
    <t>Расчетные показатели</t>
  </si>
  <si>
    <t>Чистые активы</t>
  </si>
  <si>
    <t>Рентабельность чистой прибыли, %</t>
  </si>
  <si>
    <t>Долгосрочные + Краткосрочные Кредиты и Займы</t>
  </si>
  <si>
    <t xml:space="preserve">Чистый долг, тыс.руб. </t>
  </si>
  <si>
    <t>*</t>
  </si>
  <si>
    <t xml:space="preserve">EBIT, тыс.руб. </t>
  </si>
  <si>
    <t>Количество баллов</t>
  </si>
  <si>
    <t>Группа кредитного риска</t>
  </si>
  <si>
    <t>Чистые активы (1/3 для группы А, 1/4 для группы В)</t>
  </si>
  <si>
    <t>Чистые активы (1/4)</t>
  </si>
  <si>
    <t>Показатель  EBIT приводится к годовому базису автоматически</t>
  </si>
  <si>
    <t>Описание группы</t>
  </si>
  <si>
    <t>Контрагент является высоконадежным: имеет устойчивое финансовое положение</t>
  </si>
  <si>
    <t>Контрагент является достаточно надежным плательщиком: имеет достаточно устойчивое финансовое положение</t>
  </si>
  <si>
    <t>Контрагент является ненадежным: имеет неустойчивое финансовое положение</t>
  </si>
  <si>
    <t xml:space="preserve">КраткосрочныеЗаемныеОбязательства </t>
  </si>
  <si>
    <t xml:space="preserve">ПроцентыКУплате </t>
  </si>
  <si>
    <t>гр.</t>
  </si>
  <si>
    <t>балл</t>
  </si>
  <si>
    <t>Контрагент является высокорискованным: контрагент имеет признаки вероятного дефолта по обязательствам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</si>
</sst>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_ ;[Red]\-#,##0\ "/>
    <numFmt numFmtId="169" formatCode="#,##0.00_ ;[Red]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theme="3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Times New Roman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hair">
        <color indexed="64"/>
      </bottom>
      <diagonal/>
    </border>
    <border>
      <left/>
      <right/>
      <top style="hair">
        <color indexed="64"/>
      </top>
      <bottom style="hair">
        <color theme="3"/>
      </bottom>
      <diagonal/>
    </border>
    <border>
      <left/>
      <right/>
      <top style="hair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hair">
        <color theme="3"/>
      </bottom>
      <diagonal/>
    </border>
    <border>
      <left/>
      <right/>
      <top style="medium">
        <color theme="3"/>
      </top>
      <bottom style="hair">
        <color theme="3"/>
      </bottom>
      <diagonal/>
    </border>
    <border>
      <left/>
      <right style="medium">
        <color theme="3"/>
      </right>
      <top style="medium">
        <color theme="3"/>
      </top>
      <bottom style="hair">
        <color theme="3"/>
      </bottom>
      <diagonal/>
    </border>
    <border>
      <left style="medium">
        <color theme="3"/>
      </left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/>
      <top style="hair">
        <color theme="3"/>
      </top>
      <bottom style="medium">
        <color theme="3"/>
      </bottom>
      <diagonal/>
    </border>
    <border>
      <left/>
      <right style="medium">
        <color theme="3"/>
      </right>
      <top style="hair">
        <color theme="3"/>
      </top>
      <bottom style="medium">
        <color theme="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</borders>
  <cellStyleXfs count="61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4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7" borderId="0" applyNumberFormat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7" fillId="8" borderId="29" applyNumberFormat="0" applyAlignment="0" applyProtection="0"/>
    <xf numFmtId="0" fontId="28" fillId="16" borderId="30" applyNumberFormat="0" applyAlignment="0" applyProtection="0"/>
    <xf numFmtId="0" fontId="29" fillId="16" borderId="29" applyNumberFormat="0" applyAlignment="0" applyProtection="0"/>
    <xf numFmtId="0" fontId="30" fillId="0" borderId="31" applyNumberFormat="0" applyFill="0" applyAlignment="0" applyProtection="0"/>
    <xf numFmtId="0" fontId="31" fillId="0" borderId="32" applyNumberFormat="0" applyFill="0" applyAlignment="0" applyProtection="0"/>
    <xf numFmtId="0" fontId="32" fillId="0" borderId="33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34" applyNumberFormat="0" applyFill="0" applyAlignment="0" applyProtection="0"/>
    <xf numFmtId="0" fontId="34" fillId="17" borderId="35" applyNumberFormat="0" applyAlignment="0" applyProtection="0"/>
    <xf numFmtId="0" fontId="35" fillId="0" borderId="0" applyNumberFormat="0" applyFill="0" applyBorder="0" applyAlignment="0" applyProtection="0"/>
    <xf numFmtId="0" fontId="36" fillId="8" borderId="0" applyNumberFormat="0" applyBorder="0" applyAlignment="0" applyProtection="0"/>
    <xf numFmtId="0" fontId="26" fillId="0" borderId="0"/>
    <xf numFmtId="0" fontId="26" fillId="0" borderId="0"/>
    <xf numFmtId="0" fontId="37" fillId="0" borderId="0"/>
    <xf numFmtId="0" fontId="37" fillId="0" borderId="0"/>
    <xf numFmtId="0" fontId="38" fillId="0" borderId="0"/>
    <xf numFmtId="0" fontId="26" fillId="0" borderId="0"/>
    <xf numFmtId="0" fontId="39" fillId="0" borderId="0"/>
    <xf numFmtId="0" fontId="40" fillId="18" borderId="0" applyNumberFormat="0" applyBorder="0" applyAlignment="0" applyProtection="0"/>
    <xf numFmtId="0" fontId="41" fillId="0" borderId="0" applyNumberFormat="0" applyFill="0" applyBorder="0" applyAlignment="0" applyProtection="0"/>
    <xf numFmtId="0" fontId="39" fillId="5" borderId="36" applyNumberFormat="0" applyFont="0" applyAlignment="0" applyProtection="0"/>
    <xf numFmtId="9" fontId="26" fillId="0" borderId="0" applyFont="0" applyFill="0" applyBorder="0" applyAlignment="0" applyProtection="0"/>
    <xf numFmtId="0" fontId="42" fillId="0" borderId="37" applyNumberFormat="0" applyFill="0" applyAlignment="0" applyProtection="0"/>
    <xf numFmtId="0" fontId="42" fillId="0" borderId="0" applyNumberFormat="0" applyFill="0" applyBorder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3" fillId="7" borderId="0" applyNumberFormat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4" fontId="18" fillId="0" borderId="14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5" xfId="0" applyFont="1" applyBorder="1" applyAlignment="1">
      <alignment horizontal="left" vertical="center"/>
    </xf>
    <xf numFmtId="166" fontId="10" fillId="0" borderId="15" xfId="1" applyNumberFormat="1" applyFont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right" vertical="center" indent="1"/>
    </xf>
    <xf numFmtId="0" fontId="14" fillId="2" borderId="16" xfId="0" applyFont="1" applyFill="1" applyBorder="1" applyAlignment="1">
      <alignment horizontal="left" vertical="center"/>
    </xf>
    <xf numFmtId="168" fontId="14" fillId="2" borderId="16" xfId="1" applyNumberFormat="1" applyFont="1" applyFill="1" applyBorder="1" applyAlignment="1">
      <alignment horizontal="right" vertical="center" indent="2"/>
    </xf>
    <xf numFmtId="0" fontId="14" fillId="0" borderId="0" xfId="0" applyFont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right" vertical="center" indent="1"/>
    </xf>
    <xf numFmtId="0" fontId="10" fillId="0" borderId="17" xfId="0" applyFont="1" applyBorder="1" applyAlignment="1">
      <alignment horizontal="left" vertical="center"/>
    </xf>
    <xf numFmtId="168" fontId="10" fillId="0" borderId="17" xfId="1" applyNumberFormat="1" applyFont="1" applyBorder="1" applyAlignment="1">
      <alignment horizontal="right" vertical="center" indent="2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right" vertical="center" indent="1"/>
    </xf>
    <xf numFmtId="0" fontId="10" fillId="0" borderId="17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right" vertical="center" indent="1"/>
    </xf>
    <xf numFmtId="0" fontId="14" fillId="2" borderId="17" xfId="0" applyFont="1" applyFill="1" applyBorder="1" applyAlignment="1">
      <alignment horizontal="left" vertical="center"/>
    </xf>
    <xf numFmtId="168" fontId="14" fillId="2" borderId="17" xfId="1" applyNumberFormat="1" applyFont="1" applyFill="1" applyBorder="1" applyAlignment="1">
      <alignment horizontal="right" vertical="center" indent="2"/>
    </xf>
    <xf numFmtId="0" fontId="14" fillId="2" borderId="0" xfId="0" applyFont="1" applyFill="1" applyAlignment="1">
      <alignment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right" vertical="center" indent="1"/>
    </xf>
    <xf numFmtId="0" fontId="14" fillId="0" borderId="17" xfId="0" applyFont="1" applyFill="1" applyBorder="1" applyAlignment="1">
      <alignment horizontal="left" vertical="center"/>
    </xf>
    <xf numFmtId="168" fontId="14" fillId="0" borderId="17" xfId="1" applyNumberFormat="1" applyFont="1" applyBorder="1" applyAlignment="1">
      <alignment horizontal="right" vertical="center" indent="2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right" vertical="center" indent="1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right" vertical="center" indent="1"/>
    </xf>
    <xf numFmtId="0" fontId="14" fillId="0" borderId="18" xfId="0" applyFont="1" applyBorder="1" applyAlignment="1">
      <alignment horizontal="left" vertical="center"/>
    </xf>
    <xf numFmtId="168" fontId="14" fillId="0" borderId="18" xfId="1" applyNumberFormat="1" applyFont="1" applyBorder="1" applyAlignment="1">
      <alignment horizontal="right" vertical="center" indent="2"/>
    </xf>
    <xf numFmtId="168" fontId="10" fillId="0" borderId="0" xfId="0" applyNumberFormat="1" applyFont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right" vertical="center"/>
    </xf>
    <xf numFmtId="0" fontId="14" fillId="2" borderId="19" xfId="0" applyFont="1" applyFill="1" applyBorder="1" applyAlignment="1">
      <alignment horizontal="left" vertical="center"/>
    </xf>
    <xf numFmtId="168" fontId="14" fillId="2" borderId="19" xfId="1" applyNumberFormat="1" applyFont="1" applyFill="1" applyBorder="1" applyAlignment="1">
      <alignment horizontal="right" vertical="center" indent="2"/>
    </xf>
    <xf numFmtId="0" fontId="10" fillId="0" borderId="20" xfId="0" applyFont="1" applyBorder="1" applyAlignment="1">
      <alignment vertical="center"/>
    </xf>
    <xf numFmtId="0" fontId="10" fillId="0" borderId="20" xfId="0" applyFont="1" applyBorder="1" applyAlignment="1">
      <alignment horizontal="right" vertical="center"/>
    </xf>
    <xf numFmtId="16" fontId="10" fillId="0" borderId="20" xfId="0" applyNumberFormat="1" applyFont="1" applyBorder="1" applyAlignment="1">
      <alignment horizontal="left" vertical="center"/>
    </xf>
    <xf numFmtId="169" fontId="10" fillId="0" borderId="20" xfId="1" applyNumberFormat="1" applyFont="1" applyBorder="1" applyAlignment="1">
      <alignment horizontal="right" vertical="center" indent="2"/>
    </xf>
    <xf numFmtId="0" fontId="10" fillId="0" borderId="17" xfId="0" applyFont="1" applyBorder="1" applyAlignment="1">
      <alignment vertical="center"/>
    </xf>
    <xf numFmtId="0" fontId="10" fillId="0" borderId="17" xfId="0" applyFont="1" applyBorder="1" applyAlignment="1">
      <alignment horizontal="right" vertical="center"/>
    </xf>
    <xf numFmtId="169" fontId="10" fillId="0" borderId="17" xfId="1" applyNumberFormat="1" applyFont="1" applyBorder="1" applyAlignment="1">
      <alignment horizontal="right" vertical="center" indent="2"/>
    </xf>
    <xf numFmtId="0" fontId="10" fillId="0" borderId="17" xfId="0" applyFont="1" applyFill="1" applyBorder="1" applyAlignment="1">
      <alignment vertical="center"/>
    </xf>
    <xf numFmtId="168" fontId="10" fillId="0" borderId="17" xfId="1" applyNumberFormat="1" applyFont="1" applyFill="1" applyBorder="1" applyAlignment="1">
      <alignment horizontal="right" vertical="center" indent="2"/>
    </xf>
    <xf numFmtId="0" fontId="10" fillId="0" borderId="0" xfId="0" applyFont="1" applyFill="1" applyAlignment="1">
      <alignment vertical="center"/>
    </xf>
    <xf numFmtId="0" fontId="15" fillId="0" borderId="17" xfId="0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167" fontId="20" fillId="2" borderId="17" xfId="1" applyNumberFormat="1" applyFont="1" applyFill="1" applyBorder="1" applyAlignment="1">
      <alignment horizontal="right" vertical="center" indent="2"/>
    </xf>
    <xf numFmtId="16" fontId="10" fillId="0" borderId="17" xfId="0" applyNumberFormat="1" applyFont="1" applyBorder="1" applyAlignment="1">
      <alignment horizontal="left" vertical="center"/>
    </xf>
    <xf numFmtId="167" fontId="10" fillId="0" borderId="17" xfId="1" applyNumberFormat="1" applyFont="1" applyBorder="1" applyAlignment="1">
      <alignment horizontal="right" vertical="center" indent="2"/>
    </xf>
    <xf numFmtId="167" fontId="10" fillId="0" borderId="17" xfId="1" applyNumberFormat="1" applyFont="1" applyFill="1" applyBorder="1" applyAlignment="1">
      <alignment horizontal="right" vertical="center" indent="2"/>
    </xf>
    <xf numFmtId="0" fontId="10" fillId="0" borderId="21" xfId="0" applyFont="1" applyBorder="1" applyAlignment="1">
      <alignment vertical="center"/>
    </xf>
    <xf numFmtId="0" fontId="10" fillId="0" borderId="21" xfId="0" applyFont="1" applyBorder="1" applyAlignment="1">
      <alignment horizontal="right" vertical="center"/>
    </xf>
    <xf numFmtId="0" fontId="10" fillId="0" borderId="21" xfId="0" applyFont="1" applyBorder="1" applyAlignment="1">
      <alignment horizontal="left" vertical="center"/>
    </xf>
    <xf numFmtId="167" fontId="10" fillId="0" borderId="21" xfId="1" applyNumberFormat="1" applyFont="1" applyBorder="1" applyAlignment="1">
      <alignment horizontal="right" vertical="center" indent="2"/>
    </xf>
    <xf numFmtId="0" fontId="21" fillId="2" borderId="22" xfId="0" applyFont="1" applyFill="1" applyBorder="1" applyAlignment="1">
      <alignment vertical="center"/>
    </xf>
    <xf numFmtId="0" fontId="21" fillId="2" borderId="23" xfId="0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0" fontId="21" fillId="2" borderId="2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vertical="center"/>
    </xf>
    <xf numFmtId="0" fontId="21" fillId="0" borderId="17" xfId="0" applyFont="1" applyFill="1" applyBorder="1" applyAlignment="1">
      <alignment horizontal="right" vertical="center"/>
    </xf>
    <xf numFmtId="0" fontId="21" fillId="0" borderId="17" xfId="0" applyFont="1" applyFill="1" applyBorder="1" applyAlignment="1">
      <alignment horizontal="left" vertical="center"/>
    </xf>
    <xf numFmtId="168" fontId="21" fillId="0" borderId="26" xfId="1" applyNumberFormat="1" applyFont="1" applyFill="1" applyBorder="1" applyAlignment="1">
      <alignment horizontal="right" vertical="center" indent="2"/>
    </xf>
    <xf numFmtId="0" fontId="21" fillId="0" borderId="27" xfId="0" applyFont="1" applyFill="1" applyBorder="1" applyAlignment="1">
      <alignment vertical="center"/>
    </xf>
    <xf numFmtId="0" fontId="21" fillId="0" borderId="21" xfId="0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left" vertical="center"/>
    </xf>
    <xf numFmtId="168" fontId="21" fillId="0" borderId="28" xfId="1" applyNumberFormat="1" applyFont="1" applyFill="1" applyBorder="1" applyAlignment="1">
      <alignment horizontal="right" vertical="center" indent="2"/>
    </xf>
    <xf numFmtId="14" fontId="10" fillId="0" borderId="0" xfId="0" applyNumberFormat="1" applyFont="1" applyAlignment="1">
      <alignment vertical="center"/>
    </xf>
    <xf numFmtId="16" fontId="10" fillId="0" borderId="0" xfId="0" applyNumberFormat="1" applyFont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167" fontId="10" fillId="0" borderId="0" xfId="1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3" fillId="0" borderId="23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49" fontId="23" fillId="0" borderId="17" xfId="0" applyNumberFormat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 wrapText="1"/>
    </xf>
    <xf numFmtId="0" fontId="22" fillId="0" borderId="17" xfId="0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left" vertical="center" wrapText="1"/>
    </xf>
  </cellXfs>
  <cellStyles count="61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Normal_20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2"/>
    <cellStyle name="Обычный 2 2" xfId="40"/>
    <cellStyle name="Обычный 2 3" xfId="41"/>
    <cellStyle name="Обычный 3" xfId="42"/>
    <cellStyle name="Обычный 4" xfId="43"/>
    <cellStyle name="Обычный 5" xfId="44"/>
    <cellStyle name="Обычный 6" xfId="45"/>
    <cellStyle name="Обычный 7" xfId="46"/>
    <cellStyle name="Плохой 2" xfId="47"/>
    <cellStyle name="Пояснение 2" xfId="48"/>
    <cellStyle name="Примечание 2" xfId="49"/>
    <cellStyle name="Процентный 2" xfId="50"/>
    <cellStyle name="Связанная ячейка 2" xfId="51"/>
    <cellStyle name="Текст предупреждения 2" xfId="52"/>
    <cellStyle name="Тысячи [0]_str120" xfId="53"/>
    <cellStyle name="Тысячи_str120" xfId="54"/>
    <cellStyle name="Финансовый" xfId="1" builtinId="3"/>
    <cellStyle name="Финансовый [0] 2" xfId="55"/>
    <cellStyle name="Финансовый [0] 3" xfId="56"/>
    <cellStyle name="Финансовый 2" xfId="3"/>
    <cellStyle name="Финансовый 2 2" xfId="57"/>
    <cellStyle name="Финансовый 3" xfId="58"/>
    <cellStyle name="Финансовый 4" xfId="59"/>
    <cellStyle name="Хороший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1604680</xdr:colOff>
      <xdr:row>2</xdr:row>
      <xdr:rowOff>119902</xdr:rowOff>
    </xdr:from>
    <xdr:ext cx="1869142" cy="5690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>
              <a:spLocks noChangeAspect="1"/>
            </xdr:cNvSpPr>
          </xdr:nvSpPr>
          <xdr:spPr>
            <a:xfrm>
              <a:off x="5367055" y="872377"/>
              <a:ext cx="1869142" cy="5690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1100" b="0" i="1">
                            <a:latin typeface="Cambria Math"/>
                          </a:rPr>
                          <m:t>Чистая прибыль</m:t>
                        </m:r>
                      </m:num>
                      <m:den>
                        <m:r>
                          <a:rPr lang="ru-RU" sz="1100" b="0" i="1">
                            <a:latin typeface="Cambria Math"/>
                          </a:rPr>
                          <m:t>Выручка</m:t>
                        </m:r>
                      </m:den>
                    </m:f>
                    <m:r>
                      <a:rPr lang="ru-RU" sz="1100" b="0" i="1">
                        <a:latin typeface="Cambria Math"/>
                      </a:rPr>
                      <m:t>х 100%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>
              <a:spLocks noChangeAspect="1"/>
            </xdr:cNvSpPr>
          </xdr:nvSpPr>
          <xdr:spPr>
            <a:xfrm>
              <a:off x="5367055" y="872377"/>
              <a:ext cx="1869142" cy="5690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ru-RU" sz="1100" i="0">
                  <a:latin typeface="Cambria Math"/>
                </a:rPr>
                <a:t>(</a:t>
              </a:r>
              <a:r>
                <a:rPr lang="ru-RU" sz="1100" b="0" i="0">
                  <a:latin typeface="Cambria Math"/>
                </a:rPr>
                <a:t>Чистая прибыль)/Выручка х 100%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4</xdr:col>
      <xdr:colOff>1826558</xdr:colOff>
      <xdr:row>4</xdr:row>
      <xdr:rowOff>131109</xdr:rowOff>
    </xdr:from>
    <xdr:ext cx="1546411" cy="4388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588933" y="1493184"/>
              <a:ext cx="154641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1100" b="0" i="1">
                            <a:latin typeface="Cambria Math"/>
                          </a:rPr>
                          <m:t>стр.2400</m:t>
                        </m:r>
                      </m:num>
                      <m:den>
                        <m:r>
                          <a:rPr lang="ru-RU" sz="1100" b="0" i="1">
                            <a:latin typeface="Cambria Math"/>
                          </a:rPr>
                          <m:t>стр.2110</m:t>
                        </m:r>
                      </m:den>
                    </m:f>
                    <m:r>
                      <a:rPr lang="ru-RU" sz="1100" b="0" i="0">
                        <a:latin typeface="Cambria Math"/>
                      </a:rPr>
                      <m:t> х 100%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588933" y="1493184"/>
              <a:ext cx="154641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ru-RU" sz="1100" i="0">
                  <a:latin typeface="Cambria Math"/>
                </a:rPr>
                <a:t>(</a:t>
              </a:r>
              <a:r>
                <a:rPr lang="ru-RU" sz="1100" b="0" i="0">
                  <a:latin typeface="Cambria Math"/>
                </a:rPr>
                <a:t>стр.2400)/(стр.2110)  х 100%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4</xdr:col>
      <xdr:colOff>1470209</xdr:colOff>
      <xdr:row>6</xdr:row>
      <xdr:rowOff>108698</xdr:rowOff>
    </xdr:from>
    <xdr:ext cx="2306173" cy="442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5232584" y="2080373"/>
              <a:ext cx="2306173" cy="442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1100" b="0" i="1">
                            <a:latin typeface="Cambria Math"/>
                          </a:rPr>
                          <m:t>Оборотные активы</m:t>
                        </m:r>
                      </m:num>
                      <m:den>
                        <m:r>
                          <a:rPr lang="ru-RU" sz="1100" b="0" i="1">
                            <a:latin typeface="Cambria Math"/>
                          </a:rPr>
                          <m:t>Краткосрочные обязательства</m:t>
                        </m:r>
                      </m:den>
                    </m:f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232584" y="2080373"/>
              <a:ext cx="2306173" cy="442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ru-RU" sz="1100" i="0">
                  <a:latin typeface="Cambria Math"/>
                </a:rPr>
                <a:t>(</a:t>
              </a:r>
              <a:r>
                <a:rPr lang="ru-RU" sz="1100" b="0" i="0">
                  <a:latin typeface="Cambria Math"/>
                </a:rPr>
                <a:t>Оборотные активы)/(Краткосрочные обязательства)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4</xdr:col>
      <xdr:colOff>450477</xdr:colOff>
      <xdr:row>10</xdr:row>
      <xdr:rowOff>108697</xdr:rowOff>
    </xdr:from>
    <xdr:ext cx="4401670" cy="442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4212852" y="3299572"/>
              <a:ext cx="4401670" cy="442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1100" b="0" i="1">
                            <a:latin typeface="Cambria Math"/>
                          </a:rPr>
                          <m:t>Долгосрочные обязательства+Краткосрочные обязательства</m:t>
                        </m:r>
                      </m:num>
                      <m:den>
                        <m:r>
                          <a:rPr lang="ru-RU" sz="1100" b="0" i="1">
                            <a:latin typeface="Cambria Math"/>
                          </a:rPr>
                          <m:t>Капитал и резервы−Доля меньшинства−Деловая репутация</m:t>
                        </m:r>
                      </m:den>
                    </m:f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4212852" y="3299572"/>
              <a:ext cx="4401670" cy="442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ru-RU" sz="1100" i="0">
                  <a:latin typeface="Cambria Math"/>
                </a:rPr>
                <a:t>(</a:t>
              </a:r>
              <a:r>
                <a:rPr lang="ru-RU" sz="1100" b="0" i="0">
                  <a:latin typeface="Cambria Math"/>
                </a:rPr>
                <a:t>Долгосрочные обязательства+Краткосрочные обязательства)/(Капитал и резервы−Доля меньшинства−Деловая репутация)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4</xdr:col>
      <xdr:colOff>204908</xdr:colOff>
      <xdr:row>14</xdr:row>
      <xdr:rowOff>108696</xdr:rowOff>
    </xdr:from>
    <xdr:ext cx="5602939" cy="4402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3967283" y="4518771"/>
              <a:ext cx="5602939" cy="4402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1100" b="0" i="1">
                            <a:latin typeface="Cambria Math"/>
                          </a:rPr>
                          <m:t>Долгоср.Кредиты и Займы+Краткоср.Кредиты и Займы−Ден.средства и их эквив.</m:t>
                        </m:r>
                      </m:num>
                      <m:den>
                        <m:r>
                          <a:rPr lang="ru-RU" sz="1100" b="0" i="1">
                            <a:latin typeface="Cambria Math"/>
                          </a:rPr>
                          <m:t>Прибыль до налогообложения+Проценты к уплате −Проценты к получению</m:t>
                        </m:r>
                      </m:den>
                    </m:f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3967283" y="4518771"/>
              <a:ext cx="5602939" cy="4402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ru-RU" sz="1100" i="0">
                  <a:latin typeface="Cambria Math"/>
                </a:rPr>
                <a:t>(</a:t>
              </a:r>
              <a:r>
                <a:rPr lang="ru-RU" sz="1100" b="0" i="0">
                  <a:latin typeface="Cambria Math"/>
                </a:rPr>
                <a:t>Долгоср.Кредиты и Займы+Краткоср.Кредиты и Займы−Ден.средства и их эквив.)/(Прибыль до налогообложения+Проценты к уплате −Проценты к получению)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4</xdr:col>
      <xdr:colOff>1089210</xdr:colOff>
      <xdr:row>8</xdr:row>
      <xdr:rowOff>108697</xdr:rowOff>
    </xdr:from>
    <xdr:ext cx="3202641" cy="4388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4851585" y="2689972"/>
              <a:ext cx="320264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1100" b="0" i="1">
                            <a:latin typeface="Cambria Math"/>
                          </a:rPr>
                          <m:t>стр.1200−Расх.буд.периодов−Долгоср.ДЗ</m:t>
                        </m:r>
                      </m:num>
                      <m:den>
                        <m:r>
                          <a:rPr lang="ru-RU" sz="1100" b="0" i="1">
                            <a:latin typeface="Cambria Math"/>
                          </a:rPr>
                          <m:t>стр.1500−стр.1530−стр.1540</m:t>
                        </m:r>
                      </m:den>
                    </m:f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4851585" y="2689972"/>
              <a:ext cx="320264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ru-RU" sz="1100" i="0">
                  <a:latin typeface="Cambria Math"/>
                </a:rPr>
                <a:t>(</a:t>
              </a:r>
              <a:r>
                <a:rPr lang="ru-RU" sz="1100" b="0" i="0">
                  <a:latin typeface="Cambria Math"/>
                </a:rPr>
                <a:t>стр.1200−Расх.буд.периодов−Долгоср.ДЗ)/(стр.1500−стр.1530−стр.1540)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4</xdr:col>
      <xdr:colOff>7045</xdr:colOff>
      <xdr:row>12</xdr:row>
      <xdr:rowOff>135912</xdr:rowOff>
    </xdr:from>
    <xdr:ext cx="5959288" cy="442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3769420" y="3936387"/>
              <a:ext cx="5959288" cy="442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1100" b="0" i="1">
                            <a:latin typeface="Cambria Math"/>
                          </a:rPr>
                          <m:t>стр.1400+стр.1500−стр.1530−стр.1540</m:t>
                        </m:r>
                      </m:num>
                      <m:den>
                        <m:r>
                          <a:rPr lang="ru-RU" sz="1100" b="0" i="1">
                            <a:latin typeface="Cambria Math"/>
                          </a:rPr>
                          <m:t>стр.1300+стр.1380+стр.1390+стр.1530+стр.1540−Кратк.ДЗ участн. по взносам в УК</m:t>
                        </m:r>
                      </m:den>
                    </m:f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3769420" y="3936387"/>
              <a:ext cx="5959288" cy="442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ru-RU" sz="1100" i="0">
                  <a:latin typeface="Cambria Math"/>
                </a:rPr>
                <a:t>(</a:t>
              </a:r>
              <a:r>
                <a:rPr lang="ru-RU" sz="1100" b="0" i="0">
                  <a:latin typeface="Cambria Math"/>
                </a:rPr>
                <a:t>стр.1400+стр.1500−стр.1530−стр.1540)/(стр.1300+стр.1380+стр.1390+стр.1530+стр.1540−Кратк.ДЗ участн. по взносам в УК)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4</xdr:col>
      <xdr:colOff>1389529</xdr:colOff>
      <xdr:row>16</xdr:row>
      <xdr:rowOff>97492</xdr:rowOff>
    </xdr:from>
    <xdr:ext cx="2353235" cy="442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5151904" y="5250517"/>
              <a:ext cx="2353235" cy="442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1100" b="0" i="1">
                            <a:latin typeface="Cambria Math"/>
                          </a:rPr>
                          <m:t>стр.1410+стр.1510−стр.1250</m:t>
                        </m:r>
                      </m:num>
                      <m:den>
                        <m:r>
                          <a:rPr lang="ru-RU" sz="1100" b="0" i="1">
                            <a:latin typeface="Cambria Math"/>
                          </a:rPr>
                          <m:t>стр.2300+стр.2330−стр.2320</m:t>
                        </m:r>
                      </m:den>
                    </m:f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5151904" y="5250517"/>
              <a:ext cx="2353235" cy="442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ru-RU" sz="1100" i="0">
                  <a:latin typeface="Cambria Math"/>
                </a:rPr>
                <a:t>(</a:t>
              </a:r>
              <a:r>
                <a:rPr lang="ru-RU" sz="1100" b="0" i="0">
                  <a:latin typeface="Cambria Math"/>
                </a:rPr>
                <a:t>стр.1410+стр.1510−стр.1250)/(стр.2300+стр.2330−стр.2320)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M26"/>
  <sheetViews>
    <sheetView view="pageBreakPreview" zoomScale="80" zoomScaleNormal="70" zoomScaleSheetLayoutView="80" workbookViewId="0">
      <selection activeCell="E26" sqref="E26"/>
    </sheetView>
  </sheetViews>
  <sheetFormatPr defaultRowHeight="15.75" x14ac:dyDescent="0.25"/>
  <cols>
    <col min="1" max="1" width="5.85546875" style="3" customWidth="1"/>
    <col min="2" max="2" width="9" style="3" customWidth="1"/>
    <col min="3" max="3" width="30.28515625" style="3" customWidth="1"/>
    <col min="4" max="4" width="11.28515625" style="3" customWidth="1"/>
    <col min="5" max="5" width="92.85546875" style="7" customWidth="1"/>
    <col min="6" max="6" width="37.140625" style="3" customWidth="1"/>
    <col min="7" max="7" width="10.5703125" style="3" customWidth="1"/>
    <col min="8" max="16384" width="9.140625" style="3"/>
  </cols>
  <sheetData>
    <row r="1" spans="2:13" s="1" customFormat="1" ht="27.75" customHeight="1" x14ac:dyDescent="0.3">
      <c r="B1" s="104" t="s">
        <v>0</v>
      </c>
      <c r="C1" s="104"/>
      <c r="D1" s="104"/>
      <c r="E1" s="104"/>
      <c r="F1" s="104"/>
      <c r="G1" s="104"/>
    </row>
    <row r="2" spans="2:13" ht="31.5" x14ac:dyDescent="0.25">
      <c r="B2" s="2" t="s">
        <v>1</v>
      </c>
      <c r="C2" s="2" t="s">
        <v>2</v>
      </c>
      <c r="D2" s="105" t="s">
        <v>3</v>
      </c>
      <c r="E2" s="106"/>
      <c r="F2" s="2" t="s">
        <v>4</v>
      </c>
      <c r="G2" s="2" t="s">
        <v>5</v>
      </c>
    </row>
    <row r="3" spans="2:13" ht="24" customHeight="1" x14ac:dyDescent="0.25">
      <c r="B3" s="107">
        <v>1</v>
      </c>
      <c r="C3" s="108" t="s">
        <v>6</v>
      </c>
      <c r="D3" s="109" t="s">
        <v>7</v>
      </c>
      <c r="E3" s="111"/>
      <c r="F3" s="4" t="s">
        <v>8</v>
      </c>
      <c r="G3" s="5">
        <v>5</v>
      </c>
    </row>
    <row r="4" spans="2:13" ht="24" customHeight="1" x14ac:dyDescent="0.25">
      <c r="B4" s="107"/>
      <c r="C4" s="108"/>
      <c r="D4" s="110"/>
      <c r="E4" s="112"/>
      <c r="F4" s="4" t="s">
        <v>9</v>
      </c>
      <c r="G4" s="5">
        <v>3</v>
      </c>
    </row>
    <row r="5" spans="2:13" ht="24" customHeight="1" x14ac:dyDescent="0.25">
      <c r="B5" s="107"/>
      <c r="C5" s="108"/>
      <c r="D5" s="110" t="s">
        <v>10</v>
      </c>
      <c r="E5" s="112"/>
      <c r="F5" s="4" t="s">
        <v>11</v>
      </c>
      <c r="G5" s="5">
        <v>1</v>
      </c>
    </row>
    <row r="6" spans="2:13" ht="24" customHeight="1" x14ac:dyDescent="0.25">
      <c r="B6" s="107"/>
      <c r="C6" s="108"/>
      <c r="D6" s="113"/>
      <c r="E6" s="114"/>
      <c r="F6" s="4" t="s">
        <v>12</v>
      </c>
      <c r="G6" s="5">
        <v>0</v>
      </c>
      <c r="M6" s="6"/>
    </row>
    <row r="7" spans="2:13" ht="24" customHeight="1" x14ac:dyDescent="0.25">
      <c r="B7" s="107">
        <v>2</v>
      </c>
      <c r="C7" s="108" t="s">
        <v>13</v>
      </c>
      <c r="D7" s="109" t="s">
        <v>7</v>
      </c>
      <c r="E7" s="111"/>
      <c r="F7" s="4" t="s">
        <v>14</v>
      </c>
      <c r="G7" s="5">
        <v>5</v>
      </c>
      <c r="M7" s="6"/>
    </row>
    <row r="8" spans="2:13" ht="24" customHeight="1" x14ac:dyDescent="0.25">
      <c r="B8" s="107"/>
      <c r="C8" s="108"/>
      <c r="D8" s="110"/>
      <c r="E8" s="112"/>
      <c r="F8" s="4" t="s">
        <v>15</v>
      </c>
      <c r="G8" s="5">
        <v>3</v>
      </c>
    </row>
    <row r="9" spans="2:13" ht="24" customHeight="1" x14ac:dyDescent="0.25">
      <c r="B9" s="107"/>
      <c r="C9" s="108"/>
      <c r="D9" s="110" t="s">
        <v>10</v>
      </c>
      <c r="E9" s="112"/>
      <c r="F9" s="4" t="s">
        <v>16</v>
      </c>
      <c r="G9" s="5">
        <v>1</v>
      </c>
      <c r="J9" s="6"/>
    </row>
    <row r="10" spans="2:13" ht="24" customHeight="1" x14ac:dyDescent="0.25">
      <c r="B10" s="107"/>
      <c r="C10" s="108"/>
      <c r="D10" s="113"/>
      <c r="E10" s="114"/>
      <c r="F10" s="4" t="s">
        <v>17</v>
      </c>
      <c r="G10" s="5">
        <v>0</v>
      </c>
    </row>
    <row r="11" spans="2:13" ht="24" customHeight="1" x14ac:dyDescent="0.25">
      <c r="B11" s="107">
        <v>3</v>
      </c>
      <c r="C11" s="108" t="s">
        <v>18</v>
      </c>
      <c r="D11" s="109" t="s">
        <v>7</v>
      </c>
      <c r="E11" s="111"/>
      <c r="F11" s="4" t="s">
        <v>19</v>
      </c>
      <c r="G11" s="5">
        <v>5</v>
      </c>
    </row>
    <row r="12" spans="2:13" ht="24" customHeight="1" x14ac:dyDescent="0.25">
      <c r="B12" s="107"/>
      <c r="C12" s="108"/>
      <c r="D12" s="110"/>
      <c r="E12" s="112"/>
      <c r="F12" s="4" t="s">
        <v>20</v>
      </c>
      <c r="G12" s="5">
        <v>3</v>
      </c>
    </row>
    <row r="13" spans="2:13" ht="24" customHeight="1" x14ac:dyDescent="0.25">
      <c r="B13" s="107"/>
      <c r="C13" s="108"/>
      <c r="D13" s="110" t="s">
        <v>10</v>
      </c>
      <c r="E13" s="112"/>
      <c r="F13" s="4" t="s">
        <v>21</v>
      </c>
      <c r="G13" s="5">
        <v>1</v>
      </c>
    </row>
    <row r="14" spans="2:13" ht="24" customHeight="1" x14ac:dyDescent="0.25">
      <c r="B14" s="107"/>
      <c r="C14" s="108"/>
      <c r="D14" s="113"/>
      <c r="E14" s="114"/>
      <c r="F14" s="4" t="s">
        <v>22</v>
      </c>
      <c r="G14" s="5">
        <v>0</v>
      </c>
    </row>
    <row r="15" spans="2:13" ht="34.5" customHeight="1" x14ac:dyDescent="0.25">
      <c r="B15" s="107">
        <v>4</v>
      </c>
      <c r="C15" s="108" t="s">
        <v>23</v>
      </c>
      <c r="D15" s="109" t="s">
        <v>7</v>
      </c>
      <c r="E15" s="111"/>
      <c r="F15" s="4" t="s">
        <v>24</v>
      </c>
      <c r="G15" s="5">
        <v>5</v>
      </c>
    </row>
    <row r="16" spans="2:13" ht="24" customHeight="1" x14ac:dyDescent="0.25">
      <c r="B16" s="107"/>
      <c r="C16" s="108"/>
      <c r="D16" s="110"/>
      <c r="E16" s="112"/>
      <c r="F16" s="4" t="s">
        <v>25</v>
      </c>
      <c r="G16" s="5">
        <v>3</v>
      </c>
    </row>
    <row r="17" spans="2:7" ht="24" customHeight="1" x14ac:dyDescent="0.25">
      <c r="B17" s="107"/>
      <c r="C17" s="108"/>
      <c r="D17" s="110" t="s">
        <v>10</v>
      </c>
      <c r="E17" s="112"/>
      <c r="F17" s="4" t="s">
        <v>26</v>
      </c>
      <c r="G17" s="5">
        <v>1</v>
      </c>
    </row>
    <row r="18" spans="2:7" ht="24" customHeight="1" x14ac:dyDescent="0.25">
      <c r="B18" s="107"/>
      <c r="C18" s="108"/>
      <c r="D18" s="113"/>
      <c r="E18" s="114"/>
      <c r="F18" s="4" t="s">
        <v>27</v>
      </c>
      <c r="G18" s="5">
        <v>0</v>
      </c>
    </row>
    <row r="23" spans="2:7" ht="59.25" customHeight="1" x14ac:dyDescent="0.25"/>
    <row r="24" spans="2:7" ht="59.25" customHeight="1" x14ac:dyDescent="0.25"/>
    <row r="25" spans="2:7" ht="59.25" customHeight="1" x14ac:dyDescent="0.25"/>
    <row r="26" spans="2:7" ht="59.25" customHeight="1" x14ac:dyDescent="0.25"/>
  </sheetData>
  <mergeCells count="26">
    <mergeCell ref="B15:B18"/>
    <mergeCell ref="C15:C18"/>
    <mergeCell ref="D15:D16"/>
    <mergeCell ref="E15:E16"/>
    <mergeCell ref="D17:D18"/>
    <mergeCell ref="E17:E18"/>
    <mergeCell ref="B11:B14"/>
    <mergeCell ref="C11:C14"/>
    <mergeCell ref="D11:D12"/>
    <mergeCell ref="E11:E12"/>
    <mergeCell ref="D13:D14"/>
    <mergeCell ref="E13:E14"/>
    <mergeCell ref="B7:B10"/>
    <mergeCell ref="C7:C10"/>
    <mergeCell ref="D7:D8"/>
    <mergeCell ref="E7:E8"/>
    <mergeCell ref="D9:D10"/>
    <mergeCell ref="E9:E10"/>
    <mergeCell ref="B1:G1"/>
    <mergeCell ref="D2:E2"/>
    <mergeCell ref="B3:B6"/>
    <mergeCell ref="C3:C6"/>
    <mergeCell ref="D3:D4"/>
    <mergeCell ref="E3:E4"/>
    <mergeCell ref="D5:D6"/>
    <mergeCell ref="E5:E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abSelected="1" view="pageBreakPreview" zoomScale="115" zoomScaleNormal="70" zoomScaleSheetLayoutView="115" workbookViewId="0">
      <selection activeCell="G16" sqref="G16"/>
    </sheetView>
  </sheetViews>
  <sheetFormatPr defaultRowHeight="15.75" outlineLevelRow="1" x14ac:dyDescent="0.25"/>
  <cols>
    <col min="1" max="1" width="5.85546875" style="10" customWidth="1"/>
    <col min="2" max="2" width="10" style="9" customWidth="1"/>
    <col min="3" max="3" width="62.28515625" style="12" customWidth="1"/>
    <col min="4" max="4" width="21.140625" style="10" customWidth="1"/>
    <col min="5" max="5" width="13.28515625" style="10" customWidth="1"/>
    <col min="6" max="6" width="12.42578125" style="10" bestFit="1" customWidth="1"/>
    <col min="7" max="7" width="9.7109375" style="10" bestFit="1" customWidth="1"/>
    <col min="8" max="16384" width="9.140625" style="10"/>
  </cols>
  <sheetData>
    <row r="1" spans="1:6" ht="24" thickBot="1" x14ac:dyDescent="0.3">
      <c r="A1" s="8" t="s">
        <v>36</v>
      </c>
      <c r="E1" s="13"/>
      <c r="F1" s="14"/>
    </row>
    <row r="2" spans="1:6" ht="15" customHeight="1" x14ac:dyDescent="0.25">
      <c r="A2" s="8"/>
      <c r="D2" s="11"/>
    </row>
    <row r="3" spans="1:6" ht="29.25" thickBot="1" x14ac:dyDescent="0.3">
      <c r="A3" s="12" t="str">
        <f>"ед.измерения - "&amp;E1</f>
        <v xml:space="preserve">ед.измерения - </v>
      </c>
      <c r="D3" s="102"/>
      <c r="E3" s="15"/>
    </row>
    <row r="4" spans="1:6" ht="30" customHeight="1" thickBot="1" x14ac:dyDescent="0.3">
      <c r="A4" s="116" t="s">
        <v>37</v>
      </c>
      <c r="B4" s="117"/>
      <c r="C4" s="117"/>
      <c r="D4" s="16">
        <v>43830</v>
      </c>
    </row>
    <row r="5" spans="1:6" hidden="1" outlineLevel="1" x14ac:dyDescent="0.25">
      <c r="A5" s="17"/>
      <c r="B5" s="18"/>
      <c r="C5" s="19"/>
      <c r="D5" s="20">
        <f>MONTH(D4)</f>
        <v>12</v>
      </c>
    </row>
    <row r="6" spans="1:6" s="25" customFormat="1" collapsed="1" x14ac:dyDescent="0.25">
      <c r="A6" s="21">
        <v>1</v>
      </c>
      <c r="B6" s="22">
        <v>1200</v>
      </c>
      <c r="C6" s="23" t="s">
        <v>38</v>
      </c>
      <c r="D6" s="24">
        <f>SUM(D7:D13)</f>
        <v>0</v>
      </c>
    </row>
    <row r="7" spans="1:6" s="25" customFormat="1" x14ac:dyDescent="0.25">
      <c r="A7" s="26">
        <v>2</v>
      </c>
      <c r="B7" s="27">
        <v>1210</v>
      </c>
      <c r="C7" s="28" t="s">
        <v>39</v>
      </c>
      <c r="D7" s="29">
        <v>0</v>
      </c>
    </row>
    <row r="8" spans="1:6" x14ac:dyDescent="0.25">
      <c r="A8" s="26">
        <v>3</v>
      </c>
      <c r="B8" s="27" t="s">
        <v>40</v>
      </c>
      <c r="C8" s="28" t="s">
        <v>41</v>
      </c>
      <c r="D8" s="29">
        <v>0</v>
      </c>
    </row>
    <row r="9" spans="1:6" x14ac:dyDescent="0.25">
      <c r="A9" s="26">
        <v>4</v>
      </c>
      <c r="B9" s="27">
        <v>1230</v>
      </c>
      <c r="C9" s="28" t="s">
        <v>42</v>
      </c>
      <c r="D9" s="29">
        <v>0</v>
      </c>
    </row>
    <row r="10" spans="1:6" x14ac:dyDescent="0.25">
      <c r="A10" s="26">
        <v>5</v>
      </c>
      <c r="B10" s="27" t="s">
        <v>43</v>
      </c>
      <c r="C10" s="28" t="s">
        <v>44</v>
      </c>
      <c r="D10" s="29">
        <v>0</v>
      </c>
    </row>
    <row r="11" spans="1:6" x14ac:dyDescent="0.25">
      <c r="A11" s="26">
        <v>6</v>
      </c>
      <c r="B11" s="27" t="s">
        <v>45</v>
      </c>
      <c r="C11" s="28" t="s">
        <v>46</v>
      </c>
      <c r="D11" s="29">
        <v>0</v>
      </c>
    </row>
    <row r="12" spans="1:6" x14ac:dyDescent="0.25">
      <c r="A12" s="30">
        <v>7</v>
      </c>
      <c r="B12" s="31" t="s">
        <v>47</v>
      </c>
      <c r="C12" s="32" t="s">
        <v>48</v>
      </c>
      <c r="D12" s="29">
        <v>0</v>
      </c>
    </row>
    <row r="13" spans="1:6" x14ac:dyDescent="0.25">
      <c r="A13" s="30">
        <v>8</v>
      </c>
      <c r="B13" s="31">
        <v>1250</v>
      </c>
      <c r="C13" s="32" t="s">
        <v>49</v>
      </c>
      <c r="D13" s="29">
        <v>0</v>
      </c>
    </row>
    <row r="14" spans="1:6" s="25" customFormat="1" x14ac:dyDescent="0.25">
      <c r="A14" s="33">
        <v>9</v>
      </c>
      <c r="B14" s="34">
        <v>1300</v>
      </c>
      <c r="C14" s="35" t="s">
        <v>50</v>
      </c>
      <c r="D14" s="36">
        <v>0</v>
      </c>
    </row>
    <row r="15" spans="1:6" x14ac:dyDescent="0.25">
      <c r="A15" s="30">
        <v>10</v>
      </c>
      <c r="B15" s="31">
        <v>1380</v>
      </c>
      <c r="C15" s="32" t="s">
        <v>51</v>
      </c>
      <c r="D15" s="29">
        <v>0</v>
      </c>
    </row>
    <row r="16" spans="1:6" x14ac:dyDescent="0.25">
      <c r="A16" s="30">
        <v>11</v>
      </c>
      <c r="B16" s="31">
        <v>1390</v>
      </c>
      <c r="C16" s="32" t="s">
        <v>52</v>
      </c>
      <c r="D16" s="29">
        <v>0</v>
      </c>
    </row>
    <row r="17" spans="1:5" s="25" customFormat="1" x14ac:dyDescent="0.25">
      <c r="A17" s="33">
        <v>12</v>
      </c>
      <c r="B17" s="34">
        <v>1400</v>
      </c>
      <c r="C17" s="35" t="s">
        <v>53</v>
      </c>
      <c r="D17" s="36">
        <v>0</v>
      </c>
    </row>
    <row r="18" spans="1:5" x14ac:dyDescent="0.25">
      <c r="A18" s="30">
        <v>13</v>
      </c>
      <c r="B18" s="31">
        <v>1410</v>
      </c>
      <c r="C18" s="32" t="s">
        <v>54</v>
      </c>
      <c r="D18" s="29">
        <v>0</v>
      </c>
    </row>
    <row r="19" spans="1:5" s="37" customFormat="1" x14ac:dyDescent="0.25">
      <c r="A19" s="33">
        <v>14</v>
      </c>
      <c r="B19" s="34">
        <v>1500</v>
      </c>
      <c r="C19" s="35" t="s">
        <v>55</v>
      </c>
      <c r="D19" s="36">
        <f>SUM(D20:D24)</f>
        <v>0</v>
      </c>
    </row>
    <row r="20" spans="1:5" x14ac:dyDescent="0.25">
      <c r="A20" s="30">
        <v>15</v>
      </c>
      <c r="B20" s="31">
        <v>1510</v>
      </c>
      <c r="C20" s="32" t="s">
        <v>81</v>
      </c>
      <c r="D20" s="29">
        <v>0</v>
      </c>
    </row>
    <row r="21" spans="1:5" x14ac:dyDescent="0.25">
      <c r="A21" s="30">
        <v>16</v>
      </c>
      <c r="B21" s="31">
        <v>1520</v>
      </c>
      <c r="C21" s="32" t="s">
        <v>56</v>
      </c>
      <c r="D21" s="29">
        <v>0</v>
      </c>
    </row>
    <row r="22" spans="1:5" x14ac:dyDescent="0.25">
      <c r="A22" s="30">
        <v>17</v>
      </c>
      <c r="B22" s="31">
        <v>1530</v>
      </c>
      <c r="C22" s="32" t="s">
        <v>57</v>
      </c>
      <c r="D22" s="29">
        <v>0</v>
      </c>
    </row>
    <row r="23" spans="1:5" x14ac:dyDescent="0.25">
      <c r="A23" s="30">
        <v>18</v>
      </c>
      <c r="B23" s="31">
        <v>1540</v>
      </c>
      <c r="C23" s="32" t="s">
        <v>58</v>
      </c>
      <c r="D23" s="29">
        <v>0</v>
      </c>
    </row>
    <row r="24" spans="1:5" x14ac:dyDescent="0.25">
      <c r="A24" s="30">
        <v>19</v>
      </c>
      <c r="B24" s="31">
        <v>1550</v>
      </c>
      <c r="C24" s="32" t="s">
        <v>59</v>
      </c>
      <c r="D24" s="29">
        <v>0</v>
      </c>
    </row>
    <row r="25" spans="1:5" s="25" customFormat="1" x14ac:dyDescent="0.25">
      <c r="A25" s="33">
        <v>20</v>
      </c>
      <c r="B25" s="34">
        <v>1600</v>
      </c>
      <c r="C25" s="35" t="s">
        <v>60</v>
      </c>
      <c r="D25" s="36">
        <f>D19+D17+D14</f>
        <v>0</v>
      </c>
    </row>
    <row r="26" spans="1:5" x14ac:dyDescent="0.25">
      <c r="A26" s="38">
        <v>21</v>
      </c>
      <c r="B26" s="39">
        <v>2110</v>
      </c>
      <c r="C26" s="40" t="s">
        <v>61</v>
      </c>
      <c r="D26" s="41">
        <v>0</v>
      </c>
    </row>
    <row r="27" spans="1:5" x14ac:dyDescent="0.25">
      <c r="A27" s="30">
        <v>22</v>
      </c>
      <c r="B27" s="31">
        <v>2300</v>
      </c>
      <c r="C27" s="32" t="s">
        <v>62</v>
      </c>
      <c r="D27" s="29">
        <v>0</v>
      </c>
    </row>
    <row r="28" spans="1:5" x14ac:dyDescent="0.25">
      <c r="A28" s="26">
        <v>23</v>
      </c>
      <c r="B28" s="27">
        <v>2320</v>
      </c>
      <c r="C28" s="28" t="s">
        <v>63</v>
      </c>
      <c r="D28" s="29">
        <v>0</v>
      </c>
    </row>
    <row r="29" spans="1:5" x14ac:dyDescent="0.25">
      <c r="A29" s="26">
        <v>24</v>
      </c>
      <c r="B29" s="27">
        <v>2330</v>
      </c>
      <c r="C29" s="28" t="s">
        <v>82</v>
      </c>
      <c r="D29" s="29">
        <v>0</v>
      </c>
    </row>
    <row r="30" spans="1:5" s="25" customFormat="1" x14ac:dyDescent="0.25">
      <c r="A30" s="42">
        <v>25</v>
      </c>
      <c r="B30" s="43">
        <v>2400</v>
      </c>
      <c r="C30" s="44" t="s">
        <v>64</v>
      </c>
      <c r="D30" s="41">
        <v>0</v>
      </c>
    </row>
    <row r="31" spans="1:5" ht="16.5" thickBot="1" x14ac:dyDescent="0.3">
      <c r="A31" s="45"/>
      <c r="B31" s="46"/>
      <c r="C31" s="47"/>
      <c r="D31" s="48"/>
      <c r="E31" s="49"/>
    </row>
    <row r="32" spans="1:5" ht="30" customHeight="1" thickBot="1" x14ac:dyDescent="0.3">
      <c r="A32" s="116" t="s">
        <v>65</v>
      </c>
      <c r="B32" s="117"/>
      <c r="C32" s="117"/>
      <c r="D32" s="50"/>
    </row>
    <row r="33" spans="1:7" x14ac:dyDescent="0.25">
      <c r="A33" s="51"/>
      <c r="B33" s="52"/>
      <c r="C33" s="53" t="s">
        <v>66</v>
      </c>
      <c r="D33" s="54">
        <f>D25-D17-D19+D22</f>
        <v>0</v>
      </c>
      <c r="E33" s="49"/>
    </row>
    <row r="34" spans="1:7" x14ac:dyDescent="0.25">
      <c r="A34" s="55"/>
      <c r="B34" s="56"/>
      <c r="C34" s="57" t="s">
        <v>67</v>
      </c>
      <c r="D34" s="58" t="e">
        <f t="shared" ref="D34" si="0">D30/D26*100</f>
        <v>#DIV/0!</v>
      </c>
    </row>
    <row r="35" spans="1:7" x14ac:dyDescent="0.25">
      <c r="A35" s="59"/>
      <c r="B35" s="60"/>
      <c r="C35" s="28" t="s">
        <v>13</v>
      </c>
      <c r="D35" s="61" t="e">
        <f t="shared" ref="D35" si="1">(D6-D8-D10)/(D19-D22-D23)</f>
        <v>#DIV/0!</v>
      </c>
    </row>
    <row r="36" spans="1:7" x14ac:dyDescent="0.25">
      <c r="A36" s="59"/>
      <c r="B36" s="60"/>
      <c r="C36" s="28" t="s">
        <v>18</v>
      </c>
      <c r="D36" s="61" t="e">
        <f t="shared" ref="D36" si="2">(D17+D19-D22-D23)/(D14+D15+D16+D22+D23-D12)</f>
        <v>#DIV/0!</v>
      </c>
    </row>
    <row r="37" spans="1:7" ht="15.75" customHeight="1" x14ac:dyDescent="0.25">
      <c r="A37" s="59"/>
      <c r="B37" s="60"/>
      <c r="C37" s="32" t="s">
        <v>23</v>
      </c>
      <c r="D37" s="61" t="e">
        <f t="shared" ref="D37" si="3">D39/D40</f>
        <v>#DIV/0!</v>
      </c>
    </row>
    <row r="38" spans="1:7" s="64" customFormat="1" x14ac:dyDescent="0.25">
      <c r="A38" s="62"/>
      <c r="B38" s="62"/>
      <c r="C38" s="32" t="s">
        <v>68</v>
      </c>
      <c r="D38" s="63">
        <f t="shared" ref="D38" si="4">D18+D20</f>
        <v>0</v>
      </c>
    </row>
    <row r="39" spans="1:7" x14ac:dyDescent="0.25">
      <c r="A39" s="59"/>
      <c r="B39" s="60"/>
      <c r="C39" s="32" t="s">
        <v>69</v>
      </c>
      <c r="D39" s="29">
        <f t="shared" ref="D39" si="5">IF(OR(D38=0,D13&gt;D38),0,D38-D13)</f>
        <v>0</v>
      </c>
    </row>
    <row r="40" spans="1:7" ht="16.5" customHeight="1" x14ac:dyDescent="0.25">
      <c r="A40" s="59"/>
      <c r="B40" s="65" t="s">
        <v>70</v>
      </c>
      <c r="C40" s="32" t="s">
        <v>71</v>
      </c>
      <c r="D40" s="29">
        <f t="shared" ref="D40" si="6">(D27+D29-D28)/D5*12</f>
        <v>0</v>
      </c>
    </row>
    <row r="41" spans="1:7" x14ac:dyDescent="0.25">
      <c r="A41" s="66"/>
      <c r="B41" s="67"/>
      <c r="C41" s="68" t="s">
        <v>72</v>
      </c>
      <c r="D41" s="69" t="e">
        <f t="shared" ref="D41" si="7">SUM(D42:D45)</f>
        <v>#DIV/0!</v>
      </c>
    </row>
    <row r="42" spans="1:7" x14ac:dyDescent="0.25">
      <c r="A42" s="59"/>
      <c r="B42" s="60"/>
      <c r="C42" s="70" t="s">
        <v>6</v>
      </c>
      <c r="D42" s="71" t="e">
        <f>IF(D34&gt;=5,5,IF(AND(D34&lt;5,D34&gt;=2),3,IF(AND(D34&lt;2,D34&gt;=0),1,0)))</f>
        <v>#DIV/0!</v>
      </c>
    </row>
    <row r="43" spans="1:7" x14ac:dyDescent="0.25">
      <c r="A43" s="59"/>
      <c r="B43" s="60"/>
      <c r="C43" s="28" t="s">
        <v>13</v>
      </c>
      <c r="D43" s="71" t="e">
        <f>IF(D35&gt;=1.5,5,IF(AND(D35&lt;1.5,D35&gt;=1.2),3,IF(AND(D35&lt;1.2,D35&gt;=1),1,0)))</f>
        <v>#DIV/0!</v>
      </c>
    </row>
    <row r="44" spans="1:7" x14ac:dyDescent="0.25">
      <c r="A44" s="59"/>
      <c r="B44" s="60"/>
      <c r="C44" s="28" t="s">
        <v>18</v>
      </c>
      <c r="D44" s="72" t="e">
        <f>IF(AND(D36&gt;0,D36&lt;=0.7),5,IF(AND(D36&lt;=0.9,D36&gt;0.7),3,IF(AND(D36&lt;=1.2,D36&gt;0.9),1,0)))</f>
        <v>#DIV/0!</v>
      </c>
    </row>
    <row r="45" spans="1:7" ht="16.5" thickBot="1" x14ac:dyDescent="0.3">
      <c r="A45" s="73"/>
      <c r="B45" s="74"/>
      <c r="C45" s="75" t="s">
        <v>23</v>
      </c>
      <c r="D45" s="76" t="e">
        <f>IF(OR(D40&lt;=0,D37&gt;10),0,IF(AND(D39&lt;=0,D40&gt;0),5,IF(AND(D37&gt;0,D37&lt;=5),5,IF(AND(D37&lt;=7,D37&gt;5),3,IF(AND(D37&lt;=10,D37&gt;7),1,0)))))</f>
        <v>#DIV/0!</v>
      </c>
    </row>
    <row r="46" spans="1:7" ht="18.75" x14ac:dyDescent="0.25">
      <c r="A46" s="77"/>
      <c r="B46" s="78"/>
      <c r="C46" s="79" t="s">
        <v>73</v>
      </c>
      <c r="D46" s="80" t="e">
        <f>IF(AND(D41&gt;=15,D41&lt;=20),"А",IF(AND(D41&lt;=14,D41&gt;=9),"В",IF(AND(D41&lt;=8,D41&gt;=4),"С","D")))</f>
        <v>#DIV/0!</v>
      </c>
    </row>
    <row r="47" spans="1:7" ht="18.75" x14ac:dyDescent="0.25">
      <c r="A47" s="81"/>
      <c r="B47" s="82"/>
      <c r="C47" s="83" t="s">
        <v>74</v>
      </c>
      <c r="D47" s="84" t="e">
        <f>IF(D46="А",1/3*D33,IF(D46="В",1/4*D33,0))</f>
        <v>#DIV/0!</v>
      </c>
    </row>
    <row r="48" spans="1:7" ht="19.5" outlineLevel="1" thickBot="1" x14ac:dyDescent="0.3">
      <c r="A48" s="85"/>
      <c r="B48" s="86"/>
      <c r="C48" s="87" t="s">
        <v>75</v>
      </c>
      <c r="D48" s="88">
        <f>D33/4</f>
        <v>0</v>
      </c>
      <c r="F48" s="89"/>
      <c r="G48" s="90"/>
    </row>
    <row r="49" spans="1:4" ht="18.75" customHeight="1" x14ac:dyDescent="0.25">
      <c r="B49" s="91" t="s">
        <v>70</v>
      </c>
      <c r="C49" s="103" t="s">
        <v>76</v>
      </c>
    </row>
    <row r="50" spans="1:4" ht="15.75" customHeight="1" x14ac:dyDescent="0.25">
      <c r="B50" s="92"/>
      <c r="C50" s="93"/>
      <c r="D50" s="94"/>
    </row>
    <row r="51" spans="1:4" ht="16.5" thickBot="1" x14ac:dyDescent="0.3"/>
    <row r="52" spans="1:4" ht="30" customHeight="1" thickBot="1" x14ac:dyDescent="0.3">
      <c r="A52" s="95" t="s">
        <v>83</v>
      </c>
      <c r="B52" s="96" t="s">
        <v>84</v>
      </c>
      <c r="C52" s="118" t="s">
        <v>77</v>
      </c>
      <c r="D52" s="119"/>
    </row>
    <row r="53" spans="1:4" ht="18.75" x14ac:dyDescent="0.25">
      <c r="A53" s="97" t="s">
        <v>28</v>
      </c>
      <c r="B53" s="98" t="s">
        <v>29</v>
      </c>
      <c r="C53" s="120" t="s">
        <v>78</v>
      </c>
      <c r="D53" s="120"/>
    </row>
    <row r="54" spans="1:4" ht="40.5" customHeight="1" x14ac:dyDescent="0.25">
      <c r="A54" s="99" t="s">
        <v>30</v>
      </c>
      <c r="B54" s="100" t="s">
        <v>31</v>
      </c>
      <c r="C54" s="115" t="s">
        <v>79</v>
      </c>
      <c r="D54" s="115"/>
    </row>
    <row r="55" spans="1:4" s="64" customFormat="1" ht="18.75" x14ac:dyDescent="0.25">
      <c r="A55" s="121" t="s">
        <v>32</v>
      </c>
      <c r="B55" s="122" t="s">
        <v>33</v>
      </c>
      <c r="C55" s="123" t="s">
        <v>80</v>
      </c>
      <c r="D55" s="123"/>
    </row>
    <row r="56" spans="1:4" ht="37.5" x14ac:dyDescent="0.25">
      <c r="A56" s="99" t="s">
        <v>34</v>
      </c>
      <c r="B56" s="101" t="s">
        <v>35</v>
      </c>
      <c r="C56" s="115" t="s">
        <v>85</v>
      </c>
      <c r="D56" s="115"/>
    </row>
    <row r="63" spans="1:4" x14ac:dyDescent="0.25">
      <c r="B63" s="10"/>
      <c r="C63" s="10"/>
    </row>
  </sheetData>
  <mergeCells count="7">
    <mergeCell ref="C55:D55"/>
    <mergeCell ref="C56:D56"/>
    <mergeCell ref="A4:C4"/>
    <mergeCell ref="A32:C32"/>
    <mergeCell ref="C52:D52"/>
    <mergeCell ref="C53:D53"/>
    <mergeCell ref="C54:D5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памятка</vt:lpstr>
      <vt:lpstr>оценка ФЭС</vt:lpstr>
      <vt:lpstr>'оценка ФЭС'!Область_печати</vt:lpstr>
      <vt:lpstr>памятка!Область_печати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Ермачкова</dc:creator>
  <cp:lastModifiedBy>Кузнецов Ростислав Юрьевич</cp:lastModifiedBy>
  <cp:lastPrinted>2016-03-22T12:16:47Z</cp:lastPrinted>
  <dcterms:created xsi:type="dcterms:W3CDTF">2014-12-23T06:01:44Z</dcterms:created>
  <dcterms:modified xsi:type="dcterms:W3CDTF">2020-05-19T09:37:38Z</dcterms:modified>
</cp:coreProperties>
</file>